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3715" windowHeight="115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0" i="1" l="1"/>
  <c r="G30" i="1"/>
  <c r="C30" i="1"/>
  <c r="E27" i="1" l="1"/>
  <c r="G22" i="1"/>
  <c r="E22" i="1"/>
  <c r="C22" i="1"/>
  <c r="C27" i="1"/>
  <c r="G25" i="1"/>
  <c r="G23" i="1"/>
  <c r="G17" i="1"/>
  <c r="G19" i="1" s="1"/>
  <c r="C17" i="1"/>
  <c r="C21" i="1" s="1"/>
  <c r="E16" i="1"/>
  <c r="E24" i="1" s="1"/>
  <c r="E15" i="1"/>
  <c r="E23" i="1" s="1"/>
  <c r="E12" i="1"/>
  <c r="C12" i="1"/>
  <c r="E25" i="1" l="1"/>
  <c r="E17" i="1"/>
  <c r="C19" i="1"/>
  <c r="E21" i="1"/>
  <c r="G21" i="1"/>
  <c r="E7" i="1"/>
  <c r="E28" i="1" l="1"/>
  <c r="E19" i="1"/>
  <c r="C24" i="1"/>
  <c r="C25" i="1" s="1"/>
  <c r="E3" i="1"/>
  <c r="G3" i="1" s="1"/>
  <c r="C28" i="1" l="1"/>
</calcChain>
</file>

<file path=xl/sharedStrings.xml><?xml version="1.0" encoding="utf-8"?>
<sst xmlns="http://schemas.openxmlformats.org/spreadsheetml/2006/main" count="36" uniqueCount="34">
  <si>
    <t>Coût du crédit</t>
  </si>
  <si>
    <t>Taxes foncières</t>
  </si>
  <si>
    <t>Vs</t>
  </si>
  <si>
    <t>Acheter à crédit sur 20 ans puis épargner pour rembourser</t>
  </si>
  <si>
    <t>Travaux (charges proprio)</t>
  </si>
  <si>
    <t>Inflation</t>
  </si>
  <si>
    <t>Taux du crédit</t>
  </si>
  <si>
    <t>Epargner pendant 10 ans pour acheter avec un crédit moindre sur 10 ans</t>
  </si>
  <si>
    <t>Capital emprunté</t>
  </si>
  <si>
    <t>Durée du crédit immobilier</t>
  </si>
  <si>
    <t>20 ans</t>
  </si>
  <si>
    <t>10 ans</t>
  </si>
  <si>
    <t>Néant</t>
  </si>
  <si>
    <t>Louer et épargner pendant 20 ans pour acheter sans crédit</t>
  </si>
  <si>
    <t>Taux assurance</t>
  </si>
  <si>
    <t>TOTAL DES CHARGES</t>
  </si>
  <si>
    <t>Mensualité crédit</t>
  </si>
  <si>
    <t>Loyer moyen ré-évalué (inflation)</t>
  </si>
  <si>
    <t>Capacité d'épargne</t>
  </si>
  <si>
    <t>BILAN AU TERME DES 20 ANS</t>
  </si>
  <si>
    <t>Hypothèse considérée pour le bien immobilier : Maison de 94 mètres carrés, Bussy St Georges (77, zone A), prix d'achat en 2017 de 350KE, loyer CC de 1.380€ TTC, constatés sur annonces locales.</t>
  </si>
  <si>
    <t>Capital disponible aujourd'hui</t>
  </si>
  <si>
    <t>Produits épargne long terme</t>
  </si>
  <si>
    <t>Rendement épargne (inflation soustraite)</t>
  </si>
  <si>
    <t>Capital épargne constitué à terme</t>
  </si>
  <si>
    <t>Plus-values immo latentes réelles</t>
  </si>
  <si>
    <t>La taxe d'habitation n'est pas considérée car elle est payable par le foyer habitant le bien (que ce soit un propriétaire ou un locataire).</t>
  </si>
  <si>
    <t>Prix du bien immobilier au moment de l'achat</t>
  </si>
  <si>
    <t>BUDGET MENSUEL (moyen sur 20 ans)</t>
  </si>
  <si>
    <t>Total des loyers versés</t>
  </si>
  <si>
    <t>Plus-values immo imposables</t>
  </si>
  <si>
    <t>Total remboursement crédit</t>
  </si>
  <si>
    <t>TOTAL EPARGNE</t>
  </si>
  <si>
    <t xml:space="preserve">Capital restant disponible à terme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</si>
</sst>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1" xfId="1" applyAlignment="1">
      <alignment vertical="center" wrapText="1"/>
    </xf>
    <xf numFmtId="0" fontId="1" fillId="0" borderId="1" xfId="1" applyAlignment="1">
      <alignment horizontal="center" vertical="center" wrapText="1"/>
    </xf>
    <xf numFmtId="0" fontId="1" fillId="0" borderId="1" xfId="1"/>
    <xf numFmtId="9" fontId="3" fillId="3" borderId="1" xfId="3" applyNumberFormat="1" applyBorder="1" applyAlignment="1">
      <alignment horizontal="right" vertical="center" wrapText="1"/>
    </xf>
    <xf numFmtId="164" fontId="3" fillId="3" borderId="1" xfId="3" applyNumberFormat="1" applyBorder="1"/>
    <xf numFmtId="9" fontId="4" fillId="4" borderId="1" xfId="4" applyNumberFormat="1" applyBorder="1" applyAlignment="1">
      <alignment horizontal="right" vertical="center" wrapText="1"/>
    </xf>
    <xf numFmtId="164" fontId="4" fillId="4" borderId="1" xfId="4" applyNumberFormat="1" applyBorder="1"/>
    <xf numFmtId="9" fontId="2" fillId="2" borderId="1" xfId="2" applyNumberFormat="1" applyBorder="1" applyAlignment="1">
      <alignment horizontal="right" vertical="center" wrapText="1"/>
    </xf>
    <xf numFmtId="164" fontId="2" fillId="2" borderId="1" xfId="2" applyNumberFormat="1" applyBorder="1"/>
    <xf numFmtId="0" fontId="6" fillId="3" borderId="0" xfId="3" applyFont="1" applyAlignment="1">
      <alignment horizontal="center" vertical="center" wrapText="1"/>
    </xf>
    <xf numFmtId="0" fontId="7" fillId="4" borderId="0" xfId="4" applyFont="1" applyAlignment="1">
      <alignment horizontal="center" vertical="center" wrapText="1"/>
    </xf>
    <xf numFmtId="0" fontId="8" fillId="2" borderId="0" xfId="2" applyFont="1" applyAlignment="1">
      <alignment horizontal="center" vertical="center" wrapText="1"/>
    </xf>
    <xf numFmtId="164" fontId="3" fillId="3" borderId="1" xfId="3" applyNumberFormat="1" applyBorder="1" applyAlignment="1">
      <alignment horizontal="right"/>
    </xf>
    <xf numFmtId="0" fontId="1" fillId="0" borderId="1" xfId="1" applyAlignment="1">
      <alignment horizontal="right"/>
    </xf>
    <xf numFmtId="164" fontId="4" fillId="4" borderId="1" xfId="4" applyNumberFormat="1" applyBorder="1" applyAlignment="1">
      <alignment horizontal="right"/>
    </xf>
    <xf numFmtId="164" fontId="2" fillId="2" borderId="1" xfId="2" applyNumberFormat="1" applyBorder="1" applyAlignment="1">
      <alignment horizontal="right"/>
    </xf>
    <xf numFmtId="9" fontId="2" fillId="2" borderId="1" xfId="2" applyNumberFormat="1" applyBorder="1"/>
    <xf numFmtId="10" fontId="3" fillId="3" borderId="1" xfId="3" applyNumberFormat="1" applyBorder="1"/>
    <xf numFmtId="10" fontId="4" fillId="4" borderId="1" xfId="4" applyNumberFormat="1" applyBorder="1"/>
    <xf numFmtId="0" fontId="5" fillId="5" borderId="2" xfId="5" applyAlignment="1">
      <alignment vertical="center" wrapText="1"/>
    </xf>
    <xf numFmtId="164" fontId="5" fillId="5" borderId="2" xfId="5" applyNumberFormat="1"/>
    <xf numFmtId="0" fontId="5" fillId="5" borderId="2" xfId="5"/>
    <xf numFmtId="0" fontId="1" fillId="0" borderId="0" xfId="1" applyBorder="1" applyAlignment="1">
      <alignment vertical="center" wrapText="1"/>
    </xf>
    <xf numFmtId="164" fontId="3" fillId="3" borderId="0" xfId="3" applyNumberFormat="1" applyBorder="1"/>
    <xf numFmtId="0" fontId="1" fillId="0" borderId="0" xfId="1" applyBorder="1"/>
    <xf numFmtId="164" fontId="4" fillId="4" borderId="0" xfId="4" applyNumberFormat="1" applyBorder="1"/>
    <xf numFmtId="164" fontId="2" fillId="2" borderId="0" xfId="2" applyNumberFormat="1" applyBorder="1"/>
    <xf numFmtId="9" fontId="5" fillId="5" borderId="2" xfId="5" applyNumberFormat="1" applyAlignment="1">
      <alignment horizontal="right" vertical="center" wrapText="1"/>
    </xf>
    <xf numFmtId="9" fontId="5" fillId="5" borderId="2" xfId="5" applyNumberFormat="1"/>
    <xf numFmtId="0" fontId="10" fillId="5" borderId="2" xfId="5" applyFont="1" applyAlignment="1">
      <alignment vertical="center" wrapText="1"/>
    </xf>
    <xf numFmtId="9" fontId="3" fillId="3" borderId="1" xfId="3" applyNumberFormat="1" applyBorder="1"/>
    <xf numFmtId="9" fontId="4" fillId="4" borderId="1" xfId="4" applyNumberFormat="1" applyBorder="1"/>
    <xf numFmtId="0" fontId="0" fillId="0" borderId="0" xfId="0" applyAlignment="1">
      <alignment horizontal="right"/>
    </xf>
    <xf numFmtId="164" fontId="9" fillId="0" borderId="0" xfId="0" applyNumberFormat="1" applyFont="1"/>
    <xf numFmtId="0" fontId="9" fillId="0" borderId="0" xfId="0" applyFont="1"/>
    <xf numFmtId="164" fontId="0" fillId="0" borderId="0" xfId="0" applyNumberFormat="1" applyAlignment="1">
      <alignment horizontal="right"/>
    </xf>
    <xf numFmtId="0" fontId="11" fillId="0" borderId="0" xfId="0" applyFont="1"/>
    <xf numFmtId="164" fontId="9" fillId="0" borderId="0" xfId="0" applyNumberFormat="1" applyFont="1" applyAlignment="1">
      <alignment horizontal="right"/>
    </xf>
    <xf numFmtId="0" fontId="1" fillId="0" borderId="0" xfId="1" applyFill="1" applyBorder="1" applyAlignment="1">
      <alignment vertical="center" wrapText="1"/>
    </xf>
    <xf numFmtId="0" fontId="0" fillId="6" borderId="0" xfId="0" applyFill="1" applyAlignment="1">
      <alignment vertical="center" wrapText="1"/>
    </xf>
  </cellXfs>
  <cellStyles count="6">
    <cellStyle name="Entrée" xfId="5" builtinId="20"/>
    <cellStyle name="Insatisfaisant" xfId="3" builtinId="27"/>
    <cellStyle name="Neutre" xfId="4" builtinId="28"/>
    <cellStyle name="Normal" xfId="0" builtinId="0"/>
    <cellStyle name="Satisfaisant" xfId="2" builtinId="26"/>
    <cellStyle name="Titre 3" xfId="1" builtinId="1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showGridLines="0" tabSelected="1" workbookViewId="0">
      <selection activeCell="C2" sqref="C2"/>
    </sheetView>
  </sheetViews>
  <sheetFormatPr baseColWidth="10" defaultRowHeight="15" x14ac:dyDescent="0.25"/>
  <cols>
    <col min="1" max="1" width="4.85546875" customWidth="1"/>
    <col min="2" max="2" width="45.5703125" customWidth="1"/>
    <col min="3" max="3" width="27" customWidth="1"/>
    <col min="4" max="4" width="6.42578125" customWidth="1"/>
    <col min="5" max="5" width="28.140625" customWidth="1"/>
    <col min="6" max="6" width="6.140625" customWidth="1"/>
    <col min="7" max="7" width="24.85546875" customWidth="1"/>
  </cols>
  <sheetData>
    <row r="2" spans="2:7" ht="45" x14ac:dyDescent="0.25">
      <c r="C2" s="12" t="s">
        <v>3</v>
      </c>
      <c r="D2" s="1" t="s">
        <v>2</v>
      </c>
      <c r="E2" s="13" t="s">
        <v>7</v>
      </c>
      <c r="F2" s="1" t="s">
        <v>2</v>
      </c>
      <c r="G2" s="14" t="s">
        <v>13</v>
      </c>
    </row>
    <row r="3" spans="2:7" ht="15.75" thickBot="1" x14ac:dyDescent="0.3">
      <c r="B3" s="3" t="s">
        <v>5</v>
      </c>
      <c r="C3" s="6">
        <v>0.01</v>
      </c>
      <c r="D3" s="4"/>
      <c r="E3" s="8">
        <f>C3</f>
        <v>0.01</v>
      </c>
      <c r="F3" s="4"/>
      <c r="G3" s="10">
        <f>E3</f>
        <v>0.01</v>
      </c>
    </row>
    <row r="4" spans="2:7" ht="15.75" thickBot="1" x14ac:dyDescent="0.3">
      <c r="B4" s="3" t="s">
        <v>27</v>
      </c>
      <c r="C4" s="7">
        <v>350000</v>
      </c>
      <c r="D4" s="5"/>
      <c r="E4" s="9">
        <v>365000</v>
      </c>
      <c r="F4" s="5"/>
      <c r="G4" s="11">
        <v>380000</v>
      </c>
    </row>
    <row r="5" spans="2:7" ht="15.75" thickBot="1" x14ac:dyDescent="0.3">
      <c r="B5" s="3" t="s">
        <v>9</v>
      </c>
      <c r="C5" s="15" t="s">
        <v>10</v>
      </c>
      <c r="D5" s="16"/>
      <c r="E5" s="17" t="s">
        <v>11</v>
      </c>
      <c r="F5" s="16"/>
      <c r="G5" s="18" t="s">
        <v>12</v>
      </c>
    </row>
    <row r="6" spans="2:7" ht="15.75" thickBot="1" x14ac:dyDescent="0.3">
      <c r="B6" s="3" t="s">
        <v>21</v>
      </c>
      <c r="C6" s="15">
        <v>20000</v>
      </c>
      <c r="D6" s="16"/>
      <c r="E6" s="17">
        <v>20000</v>
      </c>
      <c r="F6" s="16"/>
      <c r="G6" s="18">
        <v>20000</v>
      </c>
    </row>
    <row r="7" spans="2:7" ht="15.75" thickBot="1" x14ac:dyDescent="0.3">
      <c r="B7" s="3" t="s">
        <v>8</v>
      </c>
      <c r="C7" s="7">
        <v>330000</v>
      </c>
      <c r="D7" s="5"/>
      <c r="E7" s="9">
        <f>C7/2</f>
        <v>165000</v>
      </c>
      <c r="F7" s="5"/>
      <c r="G7" s="11">
        <v>0</v>
      </c>
    </row>
    <row r="8" spans="2:7" ht="15.75" thickBot="1" x14ac:dyDescent="0.3">
      <c r="B8" s="3" t="s">
        <v>14</v>
      </c>
      <c r="C8" s="20">
        <v>3.5999999999999999E-3</v>
      </c>
      <c r="D8" s="5"/>
      <c r="E8" s="21">
        <v>3.5999999999999999E-3</v>
      </c>
      <c r="F8" s="5"/>
      <c r="G8" s="19">
        <v>0</v>
      </c>
    </row>
    <row r="9" spans="2:7" ht="15.75" thickBot="1" x14ac:dyDescent="0.3">
      <c r="B9" s="3" t="s">
        <v>6</v>
      </c>
      <c r="C9" s="6">
        <v>1.4999999999999999E-2</v>
      </c>
      <c r="D9" s="5"/>
      <c r="E9" s="8">
        <v>1.4999999999999999E-2</v>
      </c>
      <c r="F9" s="5"/>
      <c r="G9" s="19">
        <v>0</v>
      </c>
    </row>
    <row r="10" spans="2:7" x14ac:dyDescent="0.25">
      <c r="B10" s="22" t="s">
        <v>15</v>
      </c>
      <c r="C10" s="30"/>
      <c r="D10" s="24"/>
      <c r="E10" s="30"/>
      <c r="F10" s="24"/>
      <c r="G10" s="31"/>
    </row>
    <row r="11" spans="2:7" ht="15.75" thickBot="1" x14ac:dyDescent="0.3">
      <c r="B11" s="3" t="s">
        <v>0</v>
      </c>
      <c r="C11" s="7">
        <v>65436</v>
      </c>
      <c r="D11" s="5"/>
      <c r="E11" s="9">
        <v>16224</v>
      </c>
      <c r="F11" s="5"/>
      <c r="G11" s="11">
        <v>0</v>
      </c>
    </row>
    <row r="12" spans="2:7" ht="15.75" thickBot="1" x14ac:dyDescent="0.3">
      <c r="B12" s="3" t="s">
        <v>1</v>
      </c>
      <c r="C12" s="7">
        <f>1380*20</f>
        <v>27600</v>
      </c>
      <c r="D12" s="5"/>
      <c r="E12" s="9">
        <f>1380*10</f>
        <v>13800</v>
      </c>
      <c r="F12" s="5"/>
      <c r="G12" s="11">
        <v>0</v>
      </c>
    </row>
    <row r="13" spans="2:7" x14ac:dyDescent="0.25">
      <c r="B13" s="25" t="s">
        <v>4</v>
      </c>
      <c r="C13" s="26">
        <v>20000</v>
      </c>
      <c r="D13" s="27"/>
      <c r="E13" s="28">
        <v>10000</v>
      </c>
      <c r="F13" s="27"/>
      <c r="G13" s="29">
        <v>0</v>
      </c>
    </row>
    <row r="14" spans="2:7" x14ac:dyDescent="0.25">
      <c r="B14" s="22" t="s">
        <v>28</v>
      </c>
      <c r="C14" s="23"/>
      <c r="D14" s="24"/>
      <c r="E14" s="23"/>
      <c r="F14" s="24"/>
      <c r="G14" s="23"/>
    </row>
    <row r="15" spans="2:7" ht="15.75" thickBot="1" x14ac:dyDescent="0.3">
      <c r="B15" s="3" t="s">
        <v>17</v>
      </c>
      <c r="C15" s="7">
        <v>0</v>
      </c>
      <c r="D15" s="5"/>
      <c r="E15" s="9">
        <f>1400/2</f>
        <v>700</v>
      </c>
      <c r="F15" s="5"/>
      <c r="G15" s="11">
        <v>1400</v>
      </c>
    </row>
    <row r="16" spans="2:7" ht="15.75" thickBot="1" x14ac:dyDescent="0.3">
      <c r="B16" s="3" t="s">
        <v>16</v>
      </c>
      <c r="C16" s="7">
        <v>1770</v>
      </c>
      <c r="D16" s="5"/>
      <c r="E16" s="9">
        <f>1770/2</f>
        <v>885</v>
      </c>
      <c r="F16" s="5"/>
      <c r="G16" s="11">
        <v>0</v>
      </c>
    </row>
    <row r="17" spans="2:7" ht="15.75" thickBot="1" x14ac:dyDescent="0.3">
      <c r="B17" s="3" t="s">
        <v>18</v>
      </c>
      <c r="C17" s="7">
        <f>3000-C16</f>
        <v>1230</v>
      </c>
      <c r="D17" s="5"/>
      <c r="E17" s="9">
        <f>3000-E16-E15</f>
        <v>1415</v>
      </c>
      <c r="F17" s="5"/>
      <c r="G17" s="11">
        <f>3000-G15-G16</f>
        <v>1600</v>
      </c>
    </row>
    <row r="18" spans="2:7" x14ac:dyDescent="0.25">
      <c r="B18" s="32" t="s">
        <v>19</v>
      </c>
      <c r="C18" s="23"/>
      <c r="D18" s="24"/>
      <c r="E18" s="23"/>
      <c r="F18" s="24"/>
      <c r="G18" s="23"/>
    </row>
    <row r="19" spans="2:7" ht="15.75" thickBot="1" x14ac:dyDescent="0.3">
      <c r="B19" s="3" t="s">
        <v>24</v>
      </c>
      <c r="C19" s="7">
        <f>C17*12*20</f>
        <v>295200</v>
      </c>
      <c r="D19" s="5"/>
      <c r="E19" s="9">
        <f>E17*12*20</f>
        <v>339600</v>
      </c>
      <c r="F19" s="5"/>
      <c r="G19" s="11">
        <f>G17*12*20</f>
        <v>384000</v>
      </c>
    </row>
    <row r="20" spans="2:7" ht="18.75" customHeight="1" thickBot="1" x14ac:dyDescent="0.3">
      <c r="B20" s="3" t="s">
        <v>23</v>
      </c>
      <c r="C20" s="33">
        <v>0.04</v>
      </c>
      <c r="D20" s="5"/>
      <c r="E20" s="34">
        <v>0.04</v>
      </c>
      <c r="F20" s="5"/>
      <c r="G20" s="19">
        <v>0.04</v>
      </c>
    </row>
    <row r="21" spans="2:7" ht="15.75" thickBot="1" x14ac:dyDescent="0.3">
      <c r="B21" s="3" t="s">
        <v>22</v>
      </c>
      <c r="C21" s="7">
        <f>C17*12*(1+C20)^20</f>
        <v>32340.977591173298</v>
      </c>
      <c r="D21" s="5"/>
      <c r="E21" s="9">
        <f>E17*12*(1+E20)^20</f>
        <v>37205.270968707497</v>
      </c>
      <c r="F21" s="5"/>
      <c r="G21" s="11">
        <f>G17*12*(1+G20)^20</f>
        <v>42069.564346241685</v>
      </c>
    </row>
    <row r="22" spans="2:7" ht="15.75" thickBot="1" x14ac:dyDescent="0.3">
      <c r="B22" s="3" t="s">
        <v>32</v>
      </c>
      <c r="C22" s="7">
        <f>C19+C21</f>
        <v>327540.97759117332</v>
      </c>
      <c r="D22" s="5"/>
      <c r="E22" s="9">
        <f>E21+E19</f>
        <v>376805.27096870751</v>
      </c>
      <c r="F22" s="5"/>
      <c r="G22" s="11">
        <f>G21+G19</f>
        <v>426069.56434624171</v>
      </c>
    </row>
    <row r="23" spans="2:7" ht="15.75" thickBot="1" x14ac:dyDescent="0.3">
      <c r="B23" s="3" t="s">
        <v>29</v>
      </c>
      <c r="C23" s="7">
        <v>0</v>
      </c>
      <c r="D23" s="5"/>
      <c r="E23" s="9">
        <f>E15*12*20</f>
        <v>168000</v>
      </c>
      <c r="F23" s="5"/>
      <c r="G23" s="11">
        <f>G15*12*20</f>
        <v>336000</v>
      </c>
    </row>
    <row r="24" spans="2:7" ht="15.75" thickBot="1" x14ac:dyDescent="0.3">
      <c r="B24" s="3" t="s">
        <v>31</v>
      </c>
      <c r="C24" s="7">
        <f>1770*12*20</f>
        <v>424800</v>
      </c>
      <c r="D24" s="5"/>
      <c r="E24" s="9">
        <f>E16*12*20</f>
        <v>212400</v>
      </c>
      <c r="F24" s="5"/>
      <c r="G24" s="11">
        <v>0</v>
      </c>
    </row>
    <row r="25" spans="2:7" ht="15.75" thickBot="1" x14ac:dyDescent="0.3">
      <c r="B25" s="3" t="s">
        <v>15</v>
      </c>
      <c r="C25" s="7">
        <f>C24+C12+C13+C23</f>
        <v>472400</v>
      </c>
      <c r="D25" s="5"/>
      <c r="E25" s="9">
        <f>E24+E23+E13+E12+E13</f>
        <v>414200</v>
      </c>
      <c r="F25" s="5"/>
      <c r="G25" s="11">
        <f>G24+G23+G13+G12+G11</f>
        <v>336000</v>
      </c>
    </row>
    <row r="26" spans="2:7" x14ac:dyDescent="0.25">
      <c r="C26" s="2"/>
      <c r="G26" s="35"/>
    </row>
    <row r="27" spans="2:7" x14ac:dyDescent="0.25">
      <c r="B27" s="41" t="s">
        <v>30</v>
      </c>
      <c r="C27" s="2">
        <f>G4-C4</f>
        <v>30000</v>
      </c>
      <c r="E27" s="2">
        <f>G4-E4</f>
        <v>15000</v>
      </c>
      <c r="G27" s="38">
        <v>0</v>
      </c>
    </row>
    <row r="28" spans="2:7" x14ac:dyDescent="0.25">
      <c r="B28" s="37" t="s">
        <v>25</v>
      </c>
      <c r="C28" s="36">
        <f>G4-C25</f>
        <v>-92400</v>
      </c>
      <c r="E28" s="36">
        <f>G4-E25</f>
        <v>-34200</v>
      </c>
      <c r="G28" s="40">
        <v>0</v>
      </c>
    </row>
    <row r="29" spans="2:7" x14ac:dyDescent="0.25">
      <c r="B29" s="37"/>
      <c r="C29" s="36"/>
      <c r="E29" s="36"/>
      <c r="G29" s="40"/>
    </row>
    <row r="30" spans="2:7" x14ac:dyDescent="0.25">
      <c r="B30" s="37" t="s">
        <v>33</v>
      </c>
      <c r="C30" s="36">
        <f>C22</f>
        <v>327540.97759117332</v>
      </c>
      <c r="E30" s="36">
        <f>E22-E4+E7</f>
        <v>176805.27096870751</v>
      </c>
      <c r="G30" s="40">
        <f>G22-G4</f>
        <v>46069.564346241707</v>
      </c>
    </row>
    <row r="32" spans="2:7" ht="36.75" customHeight="1" x14ac:dyDescent="0.25">
      <c r="B32" s="42" t="s">
        <v>20</v>
      </c>
      <c r="C32" s="42"/>
      <c r="D32" s="42"/>
      <c r="E32" s="42"/>
      <c r="F32" s="42"/>
      <c r="G32" s="42"/>
    </row>
    <row r="34" spans="2:2" x14ac:dyDescent="0.25">
      <c r="B34" s="39" t="s">
        <v>26</v>
      </c>
    </row>
  </sheetData>
  <mergeCells count="1">
    <mergeCell ref="B32:G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Lapalus (Mon Epargne Online)</dc:creator>
  <cp:lastModifiedBy>Denis Lapalus (Mon Epargne Online)</cp:lastModifiedBy>
  <dcterms:created xsi:type="dcterms:W3CDTF">2017-08-17T03:54:07Z</dcterms:created>
  <dcterms:modified xsi:type="dcterms:W3CDTF">2017-12-15T07:38:07Z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e1ec4cbe-af50-410d-a32e-164e32ede921</vt:lpwstr>
  </property>
</Properties>
</file>